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16\"/>
    </mc:Choice>
  </mc:AlternateContent>
  <bookViews>
    <workbookView xWindow="0" yWindow="0" windowWidth="28800" windowHeight="12432" tabRatio="413"/>
  </bookViews>
  <sheets>
    <sheet name="UKE_16_2017" sheetId="1" r:id="rId1"/>
  </sheets>
  <definedNames>
    <definedName name="Z_14D440E4_F18A_4F78_9989_38C1B133222D_.wvu.Cols" localSheetId="0" hidden="1">UKE_16_2017!#REF!</definedName>
    <definedName name="Z_14D440E4_F18A_4F78_9989_38C1B133222D_.wvu.PrintArea" localSheetId="0" hidden="1">UKE_16_2017!$B$1:$M$214</definedName>
    <definedName name="Z_14D440E4_F18A_4F78_9989_38C1B133222D_.wvu.Rows" localSheetId="0" hidden="1">UKE_16_2017!$326:$1048576,UKE_16_2017!$215:$325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<sst xmlns="http://schemas.openxmlformats.org/spreadsheetml/2006/main" count="225" uniqueCount="112">
  <si>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</si>
  <si>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</si>
  <si>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</si>
  <si>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</si>
  <si>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</si>
  <si>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</si>
  <si>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</si>
  <si>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</si>
  <si>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</si>
  <si>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</si>
  <si>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</si>
  <si>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</si>
  <si>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</si>
  <si>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</si>
  <si>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</si>
  <si>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</si>
  <si>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</si>
  <si>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</si>
  <si>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</si>
  <si>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</si>
  <si>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</si>
  <si>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</si>
  <si>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</si>
  <si>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</si>
  <si>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</si>
  <si>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</si>
  <si>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</si>
  <si>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</si>
  <si>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</si>
  <si>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</si>
  <si>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</si>
  <si>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</si>
  <si>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</si>
  <si>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</si>
  <si>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</si>
  <si>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</si>
  <si>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</si>
  <si>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</si>
  <si>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</si>
  <si>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</si>
  <si>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</si>
  <si>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</si>
  <si>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</si>
  <si>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</si>
  <si>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</si>
  <si>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</si>
  <si>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</si>
  <si>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</si>
  <si>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</si>
  <si>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</si>
  <si>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</si>
  <si>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</si>
  <si>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</si>
  <si>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</si>
  <si>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</si>
  <si>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</si>
  <si>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</si>
  <si>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</si>
  <si>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</si>
  <si>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</si>
  <si>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</si>
  <si>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</si>
  <si>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</si>
  <si>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</si>
  <si>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</si>
  <si>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</si>
  <si>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</si>
  <si>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</si>
  <si>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</si>
  <si>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</si>
  <si>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</si>
  <si>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</si>
  <si>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</si>
  <si>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</si>
  <si>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</si>
  <si>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</si>
  <si>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</si>
  <si>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</si>
  <si>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</si>
  <si>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</si>
  <si>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</si>
  <si>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</si>
  <si>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</si>
  <si>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</si>
  <si>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</si>
  <si>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</si>
  <si>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</si>
  <si>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</si>
  <si>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</si>
  <si>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</si>
  <si>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</si>
  <si>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</si>
  <si>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</si>
  <si>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</si>
  <si>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</si>
  <si>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</si>
  <si>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</si>
  <si>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</si>
  <si>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</si>
  <si>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</si>
  <si>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</si>
  <si>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</si>
  <si>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</si>
  <si>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</si>
  <si>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</si>
  <si>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</si>
  <si>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16</t>
  </si>
  <si>
    <t>LANDET KVANTUM T.O.M UKE 16</t>
  </si>
  <si>
    <t>LANDET KVANTUM T.O.M. UKE 16 2016</t>
  </si>
  <si>
    <r>
      <t xml:space="preserve">3 </t>
    </r>
    <r>
      <rPr>
        <sz val="9"/>
        <color theme="1"/>
        <rFont val="Calibri"/>
        <family val="2"/>
      </rPr>
      <t>Registrert rekreasjonsfiske utgjør 800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</si>
  <si>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113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</si>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</sst>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87" zoomScale="90" zoomScaleNormal="115" zoomScalePageLayoutView="90" workbookViewId="0">
      <selection activeCell="G135" sqref="G135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38" t="s">
        <v>88</v>
      </c>
      <c r="C2" s="439"/>
      <c r="D2" s="439"/>
      <c r="E2" s="439"/>
      <c r="F2" s="439"/>
      <c r="G2" s="439"/>
      <c r="H2" s="439"/>
      <c r="I2" s="439"/>
      <c r="J2" s="439"/>
      <c r="K2" s="440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3"/>
      <c r="C7" s="424"/>
      <c r="D7" s="424"/>
      <c r="E7" s="424"/>
      <c r="F7" s="424"/>
      <c r="G7" s="424"/>
      <c r="H7" s="424"/>
      <c r="I7" s="424"/>
      <c r="J7" s="424"/>
      <c r="K7" s="425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20" t="s">
        <v>8</v>
      </c>
      <c r="C18" s="421"/>
      <c r="D18" s="421"/>
      <c r="E18" s="421"/>
      <c r="F18" s="421"/>
      <c r="G18" s="421"/>
      <c r="H18" s="421"/>
      <c r="I18" s="421"/>
      <c r="J18" s="421"/>
      <c r="K18" s="422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2613.0561000000002</v>
      </c>
      <c r="G21" s="346">
        <f>G22+G23</f>
        <v>36022.827999999994</v>
      </c>
      <c r="H21" s="346"/>
      <c r="I21" s="346">
        <f>I23+I22</f>
        <v>94886.172000000006</v>
      </c>
      <c r="J21" s="347">
        <f>J23+J22</f>
        <v>39328.563600000001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2609.9571000000001</v>
      </c>
      <c r="G22" s="348">
        <v>35738.813499999997</v>
      </c>
      <c r="H22" s="348"/>
      <c r="I22" s="348">
        <f>E22-G22</f>
        <v>94420.186500000011</v>
      </c>
      <c r="J22" s="349">
        <v>38688.422700000003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3.0990000000000002</v>
      </c>
      <c r="G23" s="350">
        <v>284.0145</v>
      </c>
      <c r="H23" s="350"/>
      <c r="I23" s="348">
        <f>E23-G23</f>
        <v>465.9855</v>
      </c>
      <c r="J23" s="351">
        <v>640.14089999999999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6609.4501499999997</v>
      </c>
      <c r="G24" s="346">
        <f>G25+G31+G32</f>
        <v>196342.72564999998</v>
      </c>
      <c r="H24" s="346"/>
      <c r="I24" s="346">
        <f>I25+I31+I32</f>
        <v>72587.274349999992</v>
      </c>
      <c r="J24" s="347">
        <f>J25+J31+J32</f>
        <v>203564.29705000005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5692.2335499999999</v>
      </c>
      <c r="G25" s="352">
        <f>G26+G27+G28+G29</f>
        <v>160330.89155</v>
      </c>
      <c r="H25" s="352"/>
      <c r="I25" s="352">
        <f>I26+I27+I28+I29+I30</f>
        <v>51830.10845</v>
      </c>
      <c r="J25" s="353">
        <f>J26+J27+J28+J29+J30</f>
        <v>164696.48035000003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1573.7962</v>
      </c>
      <c r="G26" s="354">
        <v>44356.892099999997</v>
      </c>
      <c r="H26" s="354"/>
      <c r="I26" s="354">
        <f t="shared" ref="I26:I31" si="0">E26-G26</f>
        <v>8704.1079000000027</v>
      </c>
      <c r="J26" s="355">
        <v>45032.418100000003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1188.452</v>
      </c>
      <c r="G27" s="354">
        <v>46171.333599999998</v>
      </c>
      <c r="H27" s="354"/>
      <c r="I27" s="354">
        <f t="shared" si="0"/>
        <v>6315.6664000000019</v>
      </c>
      <c r="J27" s="355">
        <v>44986.857300000003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1961.61355</v>
      </c>
      <c r="G28" s="354">
        <v>41825.732450000003</v>
      </c>
      <c r="H28" s="354"/>
      <c r="I28" s="354">
        <f t="shared" si="0"/>
        <v>13738.267549999997</v>
      </c>
      <c r="J28" s="355">
        <v>42690.386350000001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968.37180000000001</v>
      </c>
      <c r="G29" s="354">
        <v>27976.933400000002</v>
      </c>
      <c r="H29" s="354"/>
      <c r="I29" s="354">
        <f t="shared" si="0"/>
        <v>5872.0665999999983</v>
      </c>
      <c r="J29" s="355">
        <v>31986.818599999999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9.4124999999999996</v>
      </c>
      <c r="G31" s="352">
        <v>12961.795700000001</v>
      </c>
      <c r="H31" s="352"/>
      <c r="I31" s="352">
        <f t="shared" si="0"/>
        <v>21522.204299999998</v>
      </c>
      <c r="J31" s="353">
        <v>11673.956099999999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907.80410000000006</v>
      </c>
      <c r="G32" s="352">
        <f>G33</f>
        <v>23050.038400000001</v>
      </c>
      <c r="H32" s="352"/>
      <c r="I32" s="352">
        <f>I33+I34</f>
        <v>-765.03840000000127</v>
      </c>
      <c r="J32" s="353">
        <f>J33</f>
        <v>27193.8606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f>1434.8041-F37</f>
        <v>907.80410000000006</v>
      </c>
      <c r="G33" s="354">
        <f>25260.0384-G37</f>
        <v>23050.038400000001</v>
      </c>
      <c r="H33" s="354"/>
      <c r="I33" s="354">
        <f>E33-G33</f>
        <v>-2865.0384000000013</v>
      </c>
      <c r="J33" s="355">
        <v>27193.8606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314.95454999999998</v>
      </c>
      <c r="G35" s="359">
        <v>2026.16805</v>
      </c>
      <c r="H35" s="359"/>
      <c r="I35" s="359">
        <f>E35-G35</f>
        <v>1973.83195</v>
      </c>
      <c r="J35" s="360">
        <v>2406.1231499999999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/>
      <c r="G36" s="333">
        <v>391.12310000000002</v>
      </c>
      <c r="H36" s="333"/>
      <c r="I36" s="359">
        <f>E36-G36</f>
        <v>295.87689999999998</v>
      </c>
      <c r="J36" s="340">
        <v>356.77449999999999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>
        <v>527</v>
      </c>
      <c r="G37" s="333">
        <v>2210</v>
      </c>
      <c r="H37" s="409"/>
      <c r="I37" s="359">
        <f>E37-G37</f>
        <v>790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33.531300000000002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10097.992100000001</v>
      </c>
      <c r="G40" s="199">
        <f>G21+G24+G35+G36+G37+G38+G39</f>
        <v>243992.84479999996</v>
      </c>
      <c r="H40" s="199">
        <f>H26+H27+H28+H29+H33</f>
        <v>0</v>
      </c>
      <c r="I40" s="199">
        <f>I21+I24+I35+I36+I37+I38+I39</f>
        <v>170533.15519999998</v>
      </c>
      <c r="J40" s="211">
        <f>J21+J24+J35+J36+J37+J38+J39</f>
        <v>252655.75830000004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3" t="s">
        <v>1</v>
      </c>
      <c r="C47" s="424"/>
      <c r="D47" s="424"/>
      <c r="E47" s="424"/>
      <c r="F47" s="424"/>
      <c r="G47" s="424"/>
      <c r="H47" s="424"/>
      <c r="I47" s="424"/>
      <c r="J47" s="424"/>
      <c r="K47" s="425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10" t="s">
        <v>2</v>
      </c>
      <c r="D49" s="411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0" t="s">
        <v>8</v>
      </c>
      <c r="C55" s="421"/>
      <c r="D55" s="421"/>
      <c r="E55" s="421"/>
      <c r="F55" s="421"/>
      <c r="G55" s="421"/>
      <c r="H55" s="421"/>
      <c r="I55" s="421"/>
      <c r="J55" s="421"/>
      <c r="K55" s="422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16</v>
      </c>
      <c r="F56" s="196" t="str">
        <f>G20</f>
        <v>LANDET KVANTUM T.O.M UKE 16</v>
      </c>
      <c r="G56" s="196" t="str">
        <f>I20</f>
        <v>RESTKVOTER</v>
      </c>
      <c r="H56" s="197" t="str">
        <f>J20</f>
        <v>LANDET KVANTUM T.O.M. UKE 16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30"/>
      <c r="E57" s="365">
        <v>34.2926</v>
      </c>
      <c r="F57" s="365">
        <v>130.1283</v>
      </c>
      <c r="G57" s="435"/>
      <c r="H57" s="242">
        <v>113.20099999999999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1"/>
      <c r="E58" s="366"/>
      <c r="F58" s="366">
        <v>316.7971</v>
      </c>
      <c r="G58" s="436"/>
      <c r="H58" s="324">
        <v>149.38399999999999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2"/>
      <c r="E59" s="367"/>
      <c r="F59" s="367">
        <v>16.125900000000001</v>
      </c>
      <c r="G59" s="437"/>
      <c r="H59" s="325">
        <v>23.072299999999998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0.2185</v>
      </c>
      <c r="F60" s="369">
        <f>F61+F62+F63</f>
        <v>33.148099999999999</v>
      </c>
      <c r="G60" s="369">
        <f>D60-F60</f>
        <v>7066.8518999999997</v>
      </c>
      <c r="H60" s="370">
        <f>H61+H62+H63</f>
        <v>19.494799999999998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2.35E-2</v>
      </c>
      <c r="F61" s="235">
        <v>6.9261999999999997</v>
      </c>
      <c r="G61" s="235"/>
      <c r="H61" s="237">
        <v>3.4519000000000002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0.19500000000000001</v>
      </c>
      <c r="F62" s="235">
        <v>12.310600000000001</v>
      </c>
      <c r="G62" s="235"/>
      <c r="H62" s="237">
        <v>6.9809000000000001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/>
      <c r="F63" s="241">
        <v>13.911300000000001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3.0000000000000001E-3</v>
      </c>
      <c r="F65" s="243">
        <v>5.3865999999999996</v>
      </c>
      <c r="G65" s="243"/>
      <c r="H65" s="307">
        <v>5.0316999999999998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34.514099999999999</v>
      </c>
      <c r="F66" s="312">
        <f>F57+F58+F59+F60+F64+F65</f>
        <v>502.33819999999997</v>
      </c>
      <c r="G66" s="203">
        <f>D66-F66</f>
        <v>11722.6618</v>
      </c>
      <c r="H66" s="211">
        <f>H57+H58+H59+H60+H64+H65</f>
        <v>310.65569999999997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3" t="s">
        <v>1</v>
      </c>
      <c r="C72" s="424"/>
      <c r="D72" s="424"/>
      <c r="E72" s="424"/>
      <c r="F72" s="424"/>
      <c r="G72" s="424"/>
      <c r="H72" s="424"/>
      <c r="I72" s="424"/>
      <c r="J72" s="424"/>
      <c r="K72" s="425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8" t="s">
        <v>2</v>
      </c>
      <c r="D74" s="419"/>
      <c r="E74" s="418" t="s">
        <v>20</v>
      </c>
      <c r="F74" s="426"/>
      <c r="G74" s="418" t="s">
        <v>21</v>
      </c>
      <c r="H74" s="419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34" t="s">
        <v>97</v>
      </c>
      <c r="D80" s="434"/>
      <c r="E80" s="434"/>
      <c r="F80" s="434"/>
      <c r="G80" s="434"/>
      <c r="H80" s="434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34"/>
      <c r="D81" s="434"/>
      <c r="E81" s="434"/>
      <c r="F81" s="434"/>
      <c r="G81" s="434"/>
      <c r="H81" s="434"/>
      <c r="I81" s="265"/>
      <c r="J81" s="265"/>
      <c r="K81" s="262"/>
      <c r="L81" s="265"/>
      <c r="M81" s="119"/>
    </row>
    <row r="82" spans="1:13" ht="14.1" customHeight="1" x14ac:dyDescent="0.3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16</v>
      </c>
      <c r="G84" s="196" t="str">
        <f>G20</f>
        <v>LANDET KVANTUM T.O.M UKE 16</v>
      </c>
      <c r="H84" s="196" t="str">
        <f>I20</f>
        <v>RESTKVOTER</v>
      </c>
      <c r="I84" s="197" t="str">
        <f>J20</f>
        <v>LANDET KVANTUM T.O.M. UKE 16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2060.5410999999999</v>
      </c>
      <c r="G85" s="346">
        <f>G86+G87</f>
        <v>27888.764600000002</v>
      </c>
      <c r="H85" s="346">
        <f>H86+H87</f>
        <v>22412.235399999998</v>
      </c>
      <c r="I85" s="347">
        <f>I86+I87</f>
        <v>25080.025999999998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2045.4992999999999</v>
      </c>
      <c r="G86" s="348">
        <v>27672.124100000001</v>
      </c>
      <c r="H86" s="348">
        <f>E86-G86</f>
        <v>21878.875899999999</v>
      </c>
      <c r="I86" s="349">
        <v>24850.999899999999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15.0418</v>
      </c>
      <c r="G87" s="350">
        <v>216.6405</v>
      </c>
      <c r="H87" s="350">
        <f>E87-G87</f>
        <v>533.35950000000003</v>
      </c>
      <c r="I87" s="351">
        <v>229.02610000000001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669.37659999999983</v>
      </c>
      <c r="G88" s="346">
        <f t="shared" si="2"/>
        <v>22598.735900000003</v>
      </c>
      <c r="H88" s="346">
        <f>H89+H94+H95</f>
        <v>54826.2641</v>
      </c>
      <c r="I88" s="347">
        <f t="shared" si="2"/>
        <v>25949.002799999998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647.49489999999992</v>
      </c>
      <c r="G89" s="352">
        <f t="shared" si="3"/>
        <v>15361.135200000001</v>
      </c>
      <c r="H89" s="352">
        <f>H90+H91+H92+H93</f>
        <v>42224.864799999996</v>
      </c>
      <c r="I89" s="353">
        <f t="shared" si="3"/>
        <v>20054.456200000001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40.861800000000002</v>
      </c>
      <c r="G90" s="354">
        <v>2724.4587000000001</v>
      </c>
      <c r="H90" s="354">
        <f t="shared" ref="H90:H96" si="4">E90-G90</f>
        <v>14931.541300000001</v>
      </c>
      <c r="I90" s="355">
        <v>3043.9506999999999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117.4699</v>
      </c>
      <c r="G91" s="354">
        <v>4081.9085</v>
      </c>
      <c r="H91" s="354">
        <f t="shared" si="4"/>
        <v>12372.0915</v>
      </c>
      <c r="I91" s="355">
        <v>5018.8723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386.21100000000001</v>
      </c>
      <c r="G92" s="354">
        <v>5697.3787000000002</v>
      </c>
      <c r="H92" s="354">
        <f t="shared" si="4"/>
        <v>12218.621299999999</v>
      </c>
      <c r="I92" s="355">
        <v>5632.0454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102.9522</v>
      </c>
      <c r="G93" s="354">
        <v>2857.3892999999998</v>
      </c>
      <c r="H93" s="354">
        <f t="shared" si="4"/>
        <v>2702.6107000000002</v>
      </c>
      <c r="I93" s="355">
        <v>6359.5878000000002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7.5106000000000002</v>
      </c>
      <c r="G94" s="352">
        <v>6219.2541000000001</v>
      </c>
      <c r="H94" s="352">
        <f t="shared" si="4"/>
        <v>7053.7458999999999</v>
      </c>
      <c r="I94" s="353">
        <v>4531.7425999999996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14.3711</v>
      </c>
      <c r="G95" s="363">
        <v>1018.3466</v>
      </c>
      <c r="H95" s="363">
        <f t="shared" si="4"/>
        <v>5547.6534000000001</v>
      </c>
      <c r="I95" s="364">
        <v>1362.8040000000001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8.5595999999999997</v>
      </c>
      <c r="G96" s="359">
        <v>25.375900000000001</v>
      </c>
      <c r="H96" s="359">
        <f t="shared" si="4"/>
        <v>283.6241</v>
      </c>
      <c r="I96" s="360">
        <v>24.863499999999998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1.5685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2740.0457999999999</v>
      </c>
      <c r="G99" s="226">
        <f t="shared" si="6"/>
        <v>50812.876400000008</v>
      </c>
      <c r="H99" s="226">
        <f>H85+H88+H96+H97+H98</f>
        <v>77522.123600000006</v>
      </c>
      <c r="I99" s="200">
        <f t="shared" si="6"/>
        <v>51353.8923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3" t="s">
        <v>1</v>
      </c>
      <c r="C107" s="424"/>
      <c r="D107" s="424"/>
      <c r="E107" s="424"/>
      <c r="F107" s="424"/>
      <c r="G107" s="424"/>
      <c r="H107" s="424"/>
      <c r="I107" s="424"/>
      <c r="J107" s="424"/>
      <c r="K107" s="425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8" t="s">
        <v>2</v>
      </c>
      <c r="D109" s="419"/>
      <c r="E109" s="418" t="s">
        <v>20</v>
      </c>
      <c r="F109" s="419"/>
      <c r="G109" s="418" t="s">
        <v>21</v>
      </c>
      <c r="H109" s="419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0" t="s">
        <v>8</v>
      </c>
      <c r="C116" s="421"/>
      <c r="D116" s="421"/>
      <c r="E116" s="421"/>
      <c r="F116" s="421"/>
      <c r="G116" s="421"/>
      <c r="H116" s="421"/>
      <c r="I116" s="421"/>
      <c r="J116" s="421"/>
      <c r="K116" s="422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16</v>
      </c>
      <c r="G118" s="196" t="str">
        <f>G20</f>
        <v>LANDET KVANTUM T.O.M UKE 16</v>
      </c>
      <c r="H118" s="196" t="str">
        <f>I20</f>
        <v>RESTKVOTER</v>
      </c>
      <c r="I118" s="197" t="str">
        <f>J20</f>
        <v>LANDET KVANTUM T.O.M. UKE 16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509.31029999999998</v>
      </c>
      <c r="G119" s="365">
        <f>G120+G121+G122</f>
        <v>17307.0092</v>
      </c>
      <c r="H119" s="365">
        <f>D119-G119</f>
        <v>31249.9908</v>
      </c>
      <c r="I119" s="375">
        <f>I120+I121+I122</f>
        <v>12959.343500000001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416.07650000000001</v>
      </c>
      <c r="G120" s="377">
        <v>14057.676799999999</v>
      </c>
      <c r="H120" s="377">
        <f t="shared" ref="H120:H126" si="7">E120-G120</f>
        <v>25897.323199999999</v>
      </c>
      <c r="I120" s="378">
        <v>9390.2954000000009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93.233800000000002</v>
      </c>
      <c r="G121" s="377">
        <v>3249.3323999999998</v>
      </c>
      <c r="H121" s="377">
        <f t="shared" si="7"/>
        <v>5890.6676000000007</v>
      </c>
      <c r="I121" s="378">
        <v>3569.0481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>
        <v>148.27459999999999</v>
      </c>
      <c r="G123" s="309">
        <v>1201.3063999999999</v>
      </c>
      <c r="H123" s="308">
        <f t="shared" si="7"/>
        <v>30613.693599999999</v>
      </c>
      <c r="I123" s="310">
        <v>5341.7987999999996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601.46069999999997</v>
      </c>
      <c r="G124" s="384">
        <f>G133+G130+G125</f>
        <v>21363.3946</v>
      </c>
      <c r="H124" s="384">
        <f t="shared" si="7"/>
        <v>30064.6054</v>
      </c>
      <c r="I124" s="385">
        <f>I125+I130+I133</f>
        <v>30624.387200000001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542.41430000000003</v>
      </c>
      <c r="G125" s="387">
        <f>G126+G127+G129+G128</f>
        <v>15758.226499999999</v>
      </c>
      <c r="H125" s="387">
        <f t="shared" si="7"/>
        <v>22491.773500000003</v>
      </c>
      <c r="I125" s="388">
        <f>I126+I127+I128+I129</f>
        <v>24226.4522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26.867000000000001</v>
      </c>
      <c r="G126" s="390">
        <v>2728.0203999999999</v>
      </c>
      <c r="H126" s="390">
        <f t="shared" si="7"/>
        <v>9341.9796000000006</v>
      </c>
      <c r="I126" s="391">
        <v>3233.402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117.5797</v>
      </c>
      <c r="G127" s="390">
        <v>4412.0241999999998</v>
      </c>
      <c r="H127" s="390">
        <f>E127-G127</f>
        <v>6447.9758000000002</v>
      </c>
      <c r="I127" s="391">
        <v>6752.0699000000004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163.38470000000001</v>
      </c>
      <c r="G128" s="390">
        <v>4386.6142</v>
      </c>
      <c r="H128" s="390">
        <f t="shared" ref="H128:H134" si="8">E128-G128</f>
        <v>4919.3858</v>
      </c>
      <c r="I128" s="391">
        <v>7229.1575999999995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234.5829</v>
      </c>
      <c r="G129" s="390">
        <v>4231.5676999999996</v>
      </c>
      <c r="H129" s="390">
        <f t="shared" si="8"/>
        <v>1782.4323000000004</v>
      </c>
      <c r="I129" s="391">
        <v>7011.8226999999997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20.255500000000001</v>
      </c>
      <c r="G130" s="393">
        <v>3558.3946000000001</v>
      </c>
      <c r="H130" s="393">
        <f t="shared" si="8"/>
        <v>2511.6053999999999</v>
      </c>
      <c r="I130" s="394">
        <v>3711.4638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>
        <v>20.255500000000001</v>
      </c>
      <c r="G131" s="395">
        <v>3556.5154000000002</v>
      </c>
      <c r="H131" s="395">
        <f t="shared" si="8"/>
        <v>2013.4845999999998</v>
      </c>
      <c r="I131" s="396">
        <v>3677.2303999999999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1.8791999999998552</v>
      </c>
      <c r="H132" s="395">
        <f t="shared" si="8"/>
        <v>498.12080000000014</v>
      </c>
      <c r="I132" s="396">
        <f>I130-I131</f>
        <v>34.233400000000074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38.790900000000001</v>
      </c>
      <c r="G133" s="398">
        <v>2046.7735</v>
      </c>
      <c r="H133" s="398">
        <f t="shared" si="8"/>
        <v>5061.2264999999998</v>
      </c>
      <c r="I133" s="399">
        <v>2686.4712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5.22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5.3760000000000003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>
        <v>1</v>
      </c>
      <c r="G137" s="243">
        <v>68</v>
      </c>
      <c r="H137" s="243">
        <f>E137-G137</f>
        <v>-68</v>
      </c>
      <c r="I137" s="307">
        <v>11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1265.4215999999999</v>
      </c>
      <c r="G138" s="203">
        <f>G119+G123+G124+G134+G135+G136+G137</f>
        <v>42014.994700000003</v>
      </c>
      <c r="H138" s="203">
        <f>E138-G138</f>
        <v>93205.00529999999</v>
      </c>
      <c r="I138" s="211">
        <f>I119+I123+I124+I134+I135+I136+I137</f>
        <v>50941.749500000005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110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10" t="s">
        <v>2</v>
      </c>
      <c r="D148" s="411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16</v>
      </c>
      <c r="F157" s="70" t="str">
        <f>G20</f>
        <v>LANDET KVANTUM T.O.M UKE 16</v>
      </c>
      <c r="G157" s="70" t="str">
        <f>I20</f>
        <v>RESTKVOTER</v>
      </c>
      <c r="H157" s="93" t="str">
        <f>J20</f>
        <v>LANDET KVANTUM T.O.M. UKE 16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163.64089999999999</v>
      </c>
      <c r="F158" s="185">
        <v>643.20690000000002</v>
      </c>
      <c r="G158" s="185">
        <f>D158-F158</f>
        <v>16833.793099999999</v>
      </c>
      <c r="H158" s="223">
        <v>663.65229999999997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1.992</v>
      </c>
      <c r="G159" s="185">
        <f>D159-F159</f>
        <v>98.007999999999996</v>
      </c>
      <c r="H159" s="223">
        <v>2.9260000000000002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163.64089999999999</v>
      </c>
      <c r="F161" s="187">
        <f>SUM(F158:F160)</f>
        <v>645.19889999999998</v>
      </c>
      <c r="G161" s="187">
        <f>D161-F161</f>
        <v>16954.801100000001</v>
      </c>
      <c r="H161" s="210">
        <f>SUM(H158:H160)</f>
        <v>666.57830000000001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15" t="s">
        <v>1</v>
      </c>
      <c r="C164" s="416"/>
      <c r="D164" s="416"/>
      <c r="E164" s="416"/>
      <c r="F164" s="416"/>
      <c r="G164" s="416"/>
      <c r="H164" s="416"/>
      <c r="I164" s="416"/>
      <c r="J164" s="416"/>
      <c r="K164" s="417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10" t="s">
        <v>2</v>
      </c>
      <c r="D166" s="411"/>
      <c r="E166" s="410" t="s">
        <v>56</v>
      </c>
      <c r="F166" s="411"/>
      <c r="G166" s="410" t="s">
        <v>57</v>
      </c>
      <c r="H166" s="411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2" t="s">
        <v>8</v>
      </c>
      <c r="C175" s="413"/>
      <c r="D175" s="413"/>
      <c r="E175" s="413"/>
      <c r="F175" s="413"/>
      <c r="G175" s="413"/>
      <c r="H175" s="413"/>
      <c r="I175" s="413"/>
      <c r="J175" s="413"/>
      <c r="K175" s="414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16</v>
      </c>
      <c r="G177" s="70" t="str">
        <f>G20</f>
        <v>LANDET KVANTUM T.O.M UKE 16</v>
      </c>
      <c r="H177" s="70" t="str">
        <f>I20</f>
        <v>RESTKVOTER</v>
      </c>
      <c r="I177" s="93" t="str">
        <f>J20</f>
        <v>LANDET KVANTUM T.O.M. UKE 16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2391.2433000000005</v>
      </c>
      <c r="G178" s="316">
        <f t="shared" si="10"/>
        <v>15527.713800000001</v>
      </c>
      <c r="H178" s="316">
        <f t="shared" si="10"/>
        <v>24352.286200000002</v>
      </c>
      <c r="I178" s="321">
        <f t="shared" si="10"/>
        <v>13206.562300000001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1637.0565999999999</v>
      </c>
      <c r="G179" s="314">
        <v>13364.1798</v>
      </c>
      <c r="H179" s="314">
        <f>E179-G179</f>
        <v>12170.8202</v>
      </c>
      <c r="I179" s="319">
        <v>10794.0969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>
        <v>542.17100000000005</v>
      </c>
      <c r="G180" s="314">
        <v>1318.4518</v>
      </c>
      <c r="H180" s="314">
        <f t="shared" ref="H180:H182" si="11">E180-G180</f>
        <v>5327.5482000000002</v>
      </c>
      <c r="I180" s="319">
        <v>514.55960000000005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44.7393</v>
      </c>
      <c r="G181" s="314">
        <v>655.71259999999995</v>
      </c>
      <c r="H181" s="314">
        <f t="shared" si="11"/>
        <v>1138.2874000000002</v>
      </c>
      <c r="I181" s="319">
        <v>1654.0588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>
        <v>167.2764</v>
      </c>
      <c r="G182" s="314">
        <v>189.36959999999999</v>
      </c>
      <c r="H182" s="314">
        <f t="shared" si="11"/>
        <v>5715.6304</v>
      </c>
      <c r="I182" s="319">
        <v>243.84700000000001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>
        <v>382.05099999999999</v>
      </c>
      <c r="G183" s="315">
        <v>590.76800000000003</v>
      </c>
      <c r="H183" s="315">
        <f>E183-G183</f>
        <v>4909.232</v>
      </c>
      <c r="I183" s="320">
        <v>426.17649999999998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115.58669999999999</v>
      </c>
      <c r="G184" s="316">
        <f>G185+G186</f>
        <v>2679.5210999999999</v>
      </c>
      <c r="H184" s="316">
        <f>E184-G184</f>
        <v>5320.4789000000001</v>
      </c>
      <c r="I184" s="321">
        <f>I185+I186</f>
        <v>1452.2975999999999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/>
      <c r="G185" s="314">
        <v>1335.623</v>
      </c>
      <c r="H185" s="314"/>
      <c r="I185" s="319">
        <v>832.62829999999997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115.58669999999999</v>
      </c>
      <c r="G186" s="317">
        <v>1343.8981000000001</v>
      </c>
      <c r="H186" s="317"/>
      <c r="I186" s="322">
        <v>619.66930000000002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>
        <v>4.5156000000000001</v>
      </c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1</v>
      </c>
      <c r="G188" s="315">
        <v>9</v>
      </c>
      <c r="H188" s="315">
        <f>D188-G188</f>
        <v>-9</v>
      </c>
      <c r="I188" s="320">
        <v>24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2894.3966000000005</v>
      </c>
      <c r="G189" s="203">
        <f>G178+G183+G184+G187+G188</f>
        <v>18814.047699999999</v>
      </c>
      <c r="H189" s="203">
        <f>H178+H183+H184+H187+H188</f>
        <v>34575.952299999997</v>
      </c>
      <c r="I189" s="200">
        <f>I178+I183+I184+I187+I188</f>
        <v>15109.036400000001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15" t="s">
        <v>1</v>
      </c>
      <c r="C194" s="416"/>
      <c r="D194" s="416"/>
      <c r="E194" s="416"/>
      <c r="F194" s="416"/>
      <c r="G194" s="416"/>
      <c r="H194" s="416"/>
      <c r="I194" s="416"/>
      <c r="J194" s="416"/>
      <c r="K194" s="417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10" t="s">
        <v>2</v>
      </c>
      <c r="D196" s="411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2" t="s">
        <v>8</v>
      </c>
      <c r="C204" s="413"/>
      <c r="D204" s="413"/>
      <c r="E204" s="413"/>
      <c r="F204" s="413"/>
      <c r="G204" s="413"/>
      <c r="H204" s="413"/>
      <c r="I204" s="413"/>
      <c r="J204" s="413"/>
      <c r="K204" s="414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16</v>
      </c>
      <c r="F206" s="70" t="str">
        <f>G20</f>
        <v>LANDET KVANTUM T.O.M UKE 16</v>
      </c>
      <c r="G206" s="70" t="str">
        <f>I20</f>
        <v>RESTKVOTER</v>
      </c>
      <c r="H206" s="93" t="str">
        <f>J20</f>
        <v>LANDET KVANTUM T.O.M. UKE 16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33.507199999999997</v>
      </c>
      <c r="F207" s="185">
        <v>309.73770000000002</v>
      </c>
      <c r="G207" s="185"/>
      <c r="H207" s="223">
        <v>589.37109999999996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31.4467</v>
      </c>
      <c r="F208" s="185">
        <v>1135.6629</v>
      </c>
      <c r="G208" s="185"/>
      <c r="H208" s="223">
        <v>701.16129999999998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1.4124000000000001</v>
      </c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0.17979999999999999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66.36630000000001</v>
      </c>
      <c r="F211" s="187">
        <f>SUM(F207:F210)</f>
        <v>1450.1814999999999</v>
      </c>
      <c r="G211" s="187">
        <f>D211-F211</f>
        <v>4834.8185000000003</v>
      </c>
      <c r="H211" s="210">
        <f>H207+H208+H209+H210</f>
        <v>1290.7121999999999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tonn)&amp;R25.04.2017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UKE_16_2017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2017-04-04T06:09:38Z</cp:lastPrinted>
  <dcterms:created xsi:type="dcterms:W3CDTF">2011-07-06T12:13:20Z</dcterms:created>
  <dcterms:modified xsi:type="dcterms:W3CDTF">2017-04-25T08:36:23Z</dcterms:modified>
</cp:coreProperties>
</file>